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er/Desktop/formation phit niv 2 pt academy/"/>
    </mc:Choice>
  </mc:AlternateContent>
  <xr:revisionPtr revIDLastSave="0" documentId="13_ncr:1_{70685BBD-945B-8349-9D5F-323342588690}" xr6:coauthVersionLast="47" xr6:coauthVersionMax="47" xr10:uidLastSave="{00000000-0000-0000-0000-000000000000}"/>
  <bookViews>
    <workbookView xWindow="680" yWindow="460" windowWidth="24920" windowHeight="15540" activeTab="1" xr2:uid="{51D9DEB0-FCE0-B243-A8E4-DB3335FE1F29}"/>
  </bookViews>
  <sheets>
    <sheet name="Sheet1" sheetId="1" r:id="rId1"/>
    <sheet name="charge homme 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6" i="3" l="1"/>
  <c r="N25" i="3"/>
  <c r="L25" i="3"/>
  <c r="L27" i="3" s="1"/>
  <c r="L30" i="3" s="1"/>
  <c r="J25" i="3"/>
  <c r="H25" i="3"/>
  <c r="H27" i="3" s="1"/>
  <c r="F25" i="3"/>
  <c r="D25" i="3"/>
  <c r="D27" i="3" s="1"/>
  <c r="D30" i="3" s="1"/>
  <c r="B25" i="3"/>
  <c r="D29" i="1"/>
  <c r="N11" i="3"/>
  <c r="L11" i="3"/>
  <c r="J11" i="3"/>
  <c r="H11" i="3"/>
  <c r="F11" i="3"/>
  <c r="D11" i="3"/>
  <c r="B11" i="3"/>
  <c r="K12" i="1"/>
  <c r="K14" i="1" s="1"/>
  <c r="D12" i="1"/>
  <c r="J27" i="3" l="1"/>
  <c r="J30" i="3" s="1"/>
  <c r="B27" i="3"/>
  <c r="B30" i="3" s="1"/>
  <c r="F27" i="3"/>
  <c r="F30" i="3" s="1"/>
  <c r="N27" i="3"/>
  <c r="N30" i="3" s="1"/>
  <c r="N33" i="3" s="1"/>
  <c r="H30" i="3"/>
  <c r="D31" i="1"/>
  <c r="D34" i="1" s="1"/>
  <c r="N13" i="3"/>
  <c r="N16" i="3" s="1"/>
  <c r="L13" i="3"/>
  <c r="L16" i="3" s="1"/>
  <c r="L33" i="3" s="1"/>
  <c r="J13" i="3"/>
  <c r="J16" i="3" s="1"/>
  <c r="H13" i="3"/>
  <c r="H16" i="3" s="1"/>
  <c r="F13" i="3"/>
  <c r="F16" i="3" s="1"/>
  <c r="D13" i="3"/>
  <c r="D16" i="3" s="1"/>
  <c r="D33" i="3" s="1"/>
  <c r="B13" i="3"/>
  <c r="B16" i="3" s="1"/>
  <c r="D14" i="1"/>
  <c r="D17" i="1" s="1"/>
  <c r="K17" i="1"/>
  <c r="J33" i="3" l="1"/>
  <c r="B33" i="3"/>
  <c r="F33" i="3"/>
  <c r="H33" i="3"/>
  <c r="B35" i="3" l="1"/>
  <c r="B36" i="3" s="1"/>
</calcChain>
</file>

<file path=xl/sharedStrings.xml><?xml version="1.0" encoding="utf-8"?>
<sst xmlns="http://schemas.openxmlformats.org/spreadsheetml/2006/main" count="170" uniqueCount="41">
  <si>
    <t xml:space="preserve">CALCUL DE TRIMP </t>
  </si>
  <si>
    <t>FEMMES</t>
  </si>
  <si>
    <t>FC repos :</t>
  </si>
  <si>
    <t>FC max :</t>
  </si>
  <si>
    <t xml:space="preserve">FC exo : </t>
  </si>
  <si>
    <t>Intensité :</t>
  </si>
  <si>
    <t>Durée (min) :</t>
  </si>
  <si>
    <t>Facteur de pondération :</t>
  </si>
  <si>
    <t>TRIMP =</t>
  </si>
  <si>
    <t xml:space="preserve">Lundi </t>
  </si>
  <si>
    <t>S1</t>
  </si>
  <si>
    <t>S2</t>
  </si>
  <si>
    <t>S3</t>
  </si>
  <si>
    <t xml:space="preserve">Séance </t>
  </si>
  <si>
    <t xml:space="preserve">Mardi </t>
  </si>
  <si>
    <t xml:space="preserve">Mercredi </t>
  </si>
  <si>
    <t xml:space="preserve">Jeudi </t>
  </si>
  <si>
    <t xml:space="preserve">Vendredi </t>
  </si>
  <si>
    <t xml:space="preserve">Samedi </t>
  </si>
  <si>
    <t xml:space="preserve">Dimanche </t>
  </si>
  <si>
    <t xml:space="preserve">TRIMP total semaine </t>
  </si>
  <si>
    <t>10% sup</t>
  </si>
  <si>
    <t>septembre</t>
  </si>
  <si>
    <t>S4</t>
  </si>
  <si>
    <t>détaille : semaine</t>
  </si>
  <si>
    <t>nombre séance : 3</t>
  </si>
  <si>
    <t>fonda : 110 - 45min</t>
  </si>
  <si>
    <t>actif :  145 - 45 min</t>
  </si>
  <si>
    <t>Fractionné : 185 - 30min</t>
  </si>
  <si>
    <t>octobre</t>
  </si>
  <si>
    <t xml:space="preserve">nombre séance : </t>
  </si>
  <si>
    <t>détaille: type / FC/ Durée</t>
  </si>
  <si>
    <t xml:space="preserve">FC max : </t>
  </si>
  <si>
    <t>HOMMES pic</t>
  </si>
  <si>
    <t>HOMMES moyenne</t>
  </si>
  <si>
    <t xml:space="preserve">Pic </t>
  </si>
  <si>
    <t xml:space="preserve">Total séance </t>
  </si>
  <si>
    <t xml:space="preserve">FC Moyenne </t>
  </si>
  <si>
    <t xml:space="preserve">previson </t>
  </si>
  <si>
    <t xml:space="preserve">10% sup prevision </t>
  </si>
  <si>
    <t>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</si>
</sst>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5" borderId="1" xfId="0" applyFill="1" applyBorder="1"/>
    <xf numFmtId="0" fontId="0" fillId="0" borderId="2" xfId="0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5" borderId="0" xfId="0" applyFill="1" applyAlignment="1">
      <alignment horizontal="center"/>
    </xf>
    <xf numFmtId="0" fontId="0" fillId="4" borderId="1" xfId="0" applyFill="1" applyBorder="1"/>
    <xf numFmtId="0" fontId="0" fillId="5" borderId="2" xfId="0" applyFill="1" applyBorder="1" applyAlignment="1">
      <alignment horizontal="center" vertical="center"/>
    </xf>
    <xf numFmtId="0" fontId="0" fillId="5" borderId="2" xfId="0" applyFill="1" applyBorder="1" applyAlignment="1">
      <alignment vertical="center"/>
    </xf>
    <xf numFmtId="0" fontId="0" fillId="10" borderId="2" xfId="0" applyFill="1" applyBorder="1" applyAlignment="1">
      <alignment vertic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9" borderId="10" xfId="0" applyFill="1" applyBorder="1"/>
    <xf numFmtId="0" fontId="0" fillId="0" borderId="11" xfId="0" applyBorder="1"/>
    <xf numFmtId="0" fontId="0" fillId="11" borderId="6" xfId="0" applyFill="1" applyBorder="1"/>
    <xf numFmtId="0" fontId="0" fillId="0" borderId="8" xfId="0" applyBorder="1"/>
    <xf numFmtId="0" fontId="0" fillId="1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33565-400B-8949-9C63-A0C174E51035}">
  <dimension ref="A1:K36"/>
  <sheetViews>
    <sheetView topLeftCell="A9" workbookViewId="0">
      <selection activeCell="E37" sqref="E37"/>
    </sheetView>
  </sheetViews>
  <sheetFormatPr baseColWidth="10" defaultRowHeight="16" x14ac:dyDescent="0.2"/>
  <cols>
    <col min="3" max="3" width="21" bestFit="1" customWidth="1"/>
    <col min="10" max="10" width="21.6640625" bestFit="1" customWidth="1"/>
  </cols>
  <sheetData>
    <row r="1" spans="1:11" x14ac:dyDescent="0.2">
      <c r="A1" s="8" t="s">
        <v>0</v>
      </c>
      <c r="B1" s="8"/>
    </row>
    <row r="4" spans="1:11" x14ac:dyDescent="0.2">
      <c r="C4" s="9" t="s">
        <v>34</v>
      </c>
      <c r="D4" s="9"/>
      <c r="J4" s="10" t="s">
        <v>1</v>
      </c>
      <c r="K4" s="10"/>
    </row>
    <row r="6" spans="1:11" x14ac:dyDescent="0.2">
      <c r="C6" s="1" t="s">
        <v>6</v>
      </c>
      <c r="D6" s="1">
        <v>55</v>
      </c>
      <c r="J6" s="1" t="s">
        <v>6</v>
      </c>
      <c r="K6" s="1">
        <v>45</v>
      </c>
    </row>
    <row r="7" spans="1:11" x14ac:dyDescent="0.2">
      <c r="C7" s="1" t="s">
        <v>2</v>
      </c>
      <c r="D7" s="1">
        <v>50</v>
      </c>
      <c r="J7" s="1" t="s">
        <v>2</v>
      </c>
      <c r="K7" s="1">
        <v>50</v>
      </c>
    </row>
    <row r="8" spans="1:11" x14ac:dyDescent="0.2">
      <c r="C8" s="1" t="s">
        <v>3</v>
      </c>
      <c r="D8" s="1">
        <v>200</v>
      </c>
      <c r="J8" s="1" t="s">
        <v>3</v>
      </c>
      <c r="K8" s="1">
        <v>200</v>
      </c>
    </row>
    <row r="9" spans="1:11" x14ac:dyDescent="0.2">
      <c r="C9" s="1" t="s">
        <v>4</v>
      </c>
      <c r="D9" s="1">
        <v>130</v>
      </c>
      <c r="J9" s="1" t="s">
        <v>4</v>
      </c>
      <c r="K9" s="1">
        <v>110</v>
      </c>
    </row>
    <row r="12" spans="1:11" x14ac:dyDescent="0.2">
      <c r="C12" s="1" t="s">
        <v>5</v>
      </c>
      <c r="D12" s="1">
        <f>(D9-D7)/(D8-D7)</f>
        <v>0.53333333333333333</v>
      </c>
      <c r="J12" s="1" t="s">
        <v>5</v>
      </c>
      <c r="K12" s="1">
        <f>(K9-K7)/(K8-K7)</f>
        <v>0.4</v>
      </c>
    </row>
    <row r="14" spans="1:11" x14ac:dyDescent="0.2">
      <c r="C14" s="1" t="s">
        <v>7</v>
      </c>
      <c r="D14" s="1">
        <f xml:space="preserve"> 0.64*EXP(1.92*D12)</f>
        <v>1.7819582452407139</v>
      </c>
      <c r="J14" s="1" t="s">
        <v>7</v>
      </c>
      <c r="K14" s="1">
        <f xml:space="preserve"> 0.86*EXP(1.67*K12)</f>
        <v>1.677286166603867</v>
      </c>
    </row>
    <row r="17" spans="3:11" x14ac:dyDescent="0.2">
      <c r="C17" s="2" t="s">
        <v>8</v>
      </c>
      <c r="D17" s="1">
        <f>D6*D12*D14</f>
        <v>52.270775193727609</v>
      </c>
      <c r="J17" s="2" t="s">
        <v>8</v>
      </c>
      <c r="K17" s="1">
        <f>K6*K12*K14</f>
        <v>30.191150998869606</v>
      </c>
    </row>
    <row r="21" spans="3:11" x14ac:dyDescent="0.2">
      <c r="C21" s="9" t="s">
        <v>33</v>
      </c>
      <c r="D21" s="9"/>
    </row>
    <row r="23" spans="3:11" x14ac:dyDescent="0.2">
      <c r="C23" s="1" t="s">
        <v>6</v>
      </c>
      <c r="D23" s="1">
        <v>9</v>
      </c>
    </row>
    <row r="24" spans="3:11" x14ac:dyDescent="0.2">
      <c r="C24" s="1" t="s">
        <v>2</v>
      </c>
      <c r="D24" s="1">
        <v>50</v>
      </c>
    </row>
    <row r="25" spans="3:11" x14ac:dyDescent="0.2">
      <c r="C25" s="1" t="s">
        <v>3</v>
      </c>
      <c r="D25" s="1">
        <v>200</v>
      </c>
    </row>
    <row r="26" spans="3:11" x14ac:dyDescent="0.2">
      <c r="C26" s="1" t="s">
        <v>4</v>
      </c>
      <c r="D26" s="1">
        <v>175</v>
      </c>
    </row>
    <row r="29" spans="3:11" x14ac:dyDescent="0.2">
      <c r="C29" s="1" t="s">
        <v>5</v>
      </c>
      <c r="D29" s="1">
        <f>(D26-D24)/(D25-D24)</f>
        <v>0.83333333333333337</v>
      </c>
    </row>
    <row r="31" spans="3:11" x14ac:dyDescent="0.2">
      <c r="C31" s="1" t="s">
        <v>7</v>
      </c>
      <c r="D31" s="1">
        <f xml:space="preserve"> 0.64*EXP(1.92*D29)</f>
        <v>3.1699407516128737</v>
      </c>
    </row>
    <row r="34" spans="3:4" x14ac:dyDescent="0.2">
      <c r="C34" s="2" t="s">
        <v>8</v>
      </c>
      <c r="D34" s="1">
        <f>D23*D29*D31</f>
        <v>23.774555637096555</v>
      </c>
    </row>
    <row r="36" spans="3:4" x14ac:dyDescent="0.2">
      <c r="D36">
        <v>75</v>
      </c>
    </row>
  </sheetData>
  <mergeCells count="4">
    <mergeCell ref="A1:B1"/>
    <mergeCell ref="C4:D4"/>
    <mergeCell ref="J4:K4"/>
    <mergeCell ref="C21:D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080F6-158F-F44F-AA23-92D5D396EEBC}">
  <dimension ref="A2:N48"/>
  <sheetViews>
    <sheetView tabSelected="1" topLeftCell="A21" workbookViewId="0">
      <selection activeCell="A49" sqref="A49"/>
    </sheetView>
  </sheetViews>
  <sheetFormatPr baseColWidth="10" defaultRowHeight="16" x14ac:dyDescent="0.2"/>
  <cols>
    <col min="1" max="1" width="26.1640625" customWidth="1"/>
    <col min="2" max="2" width="18.5" customWidth="1"/>
    <col min="3" max="3" width="20.1640625" customWidth="1"/>
    <col min="4" max="4" width="16.83203125" customWidth="1"/>
    <col min="5" max="5" width="21.1640625" customWidth="1"/>
    <col min="6" max="6" width="18.5" customWidth="1"/>
    <col min="7" max="7" width="17.5" customWidth="1"/>
    <col min="8" max="8" width="17.33203125" customWidth="1"/>
  </cols>
  <sheetData>
    <row r="2" spans="1:14" x14ac:dyDescent="0.2">
      <c r="A2" s="11" t="s">
        <v>9</v>
      </c>
      <c r="B2" s="11"/>
      <c r="C2" s="11" t="s">
        <v>14</v>
      </c>
      <c r="D2" s="11"/>
      <c r="E2" s="11" t="s">
        <v>15</v>
      </c>
      <c r="F2" s="11"/>
      <c r="G2" s="11" t="s">
        <v>16</v>
      </c>
      <c r="H2" s="11"/>
      <c r="I2" s="11" t="s">
        <v>17</v>
      </c>
      <c r="J2" s="11"/>
      <c r="K2" s="11" t="s">
        <v>18</v>
      </c>
      <c r="L2" s="11"/>
      <c r="M2" s="11" t="s">
        <v>19</v>
      </c>
      <c r="N2" s="11"/>
    </row>
    <row r="3" spans="1:14" x14ac:dyDescent="0.2">
      <c r="A3" s="19" t="s">
        <v>37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x14ac:dyDescent="0.2">
      <c r="A4" t="s">
        <v>13</v>
      </c>
      <c r="C4" t="s">
        <v>13</v>
      </c>
      <c r="E4" t="s">
        <v>13</v>
      </c>
      <c r="G4" t="s">
        <v>13</v>
      </c>
      <c r="I4" t="s">
        <v>13</v>
      </c>
      <c r="K4" t="s">
        <v>13</v>
      </c>
      <c r="M4" t="s">
        <v>13</v>
      </c>
    </row>
    <row r="5" spans="1:14" x14ac:dyDescent="0.2">
      <c r="A5" s="1" t="s">
        <v>6</v>
      </c>
      <c r="B5" s="18">
        <v>60</v>
      </c>
      <c r="C5" s="1" t="s">
        <v>6</v>
      </c>
      <c r="D5" s="18">
        <v>120</v>
      </c>
      <c r="E5" s="1" t="s">
        <v>6</v>
      </c>
      <c r="F5" s="18">
        <v>120</v>
      </c>
      <c r="G5" s="1" t="s">
        <v>6</v>
      </c>
      <c r="H5" s="18">
        <v>0</v>
      </c>
      <c r="I5" s="1" t="s">
        <v>6</v>
      </c>
      <c r="J5" s="18">
        <v>30</v>
      </c>
      <c r="K5" s="1" t="s">
        <v>6</v>
      </c>
      <c r="L5" s="18">
        <v>0</v>
      </c>
      <c r="M5" s="1" t="s">
        <v>6</v>
      </c>
      <c r="N5" s="18">
        <v>0</v>
      </c>
    </row>
    <row r="6" spans="1:14" x14ac:dyDescent="0.2">
      <c r="A6" s="1" t="s">
        <v>2</v>
      </c>
      <c r="B6" s="18">
        <v>40</v>
      </c>
      <c r="C6" s="1" t="s">
        <v>2</v>
      </c>
      <c r="D6" s="18">
        <v>40</v>
      </c>
      <c r="E6" s="1" t="s">
        <v>2</v>
      </c>
      <c r="F6" s="18">
        <v>40</v>
      </c>
      <c r="G6" s="1" t="s">
        <v>2</v>
      </c>
      <c r="H6" s="18">
        <v>40</v>
      </c>
      <c r="I6" s="1" t="s">
        <v>2</v>
      </c>
      <c r="J6" s="18">
        <v>40</v>
      </c>
      <c r="K6" s="1" t="s">
        <v>2</v>
      </c>
      <c r="L6" s="18">
        <v>40</v>
      </c>
      <c r="M6" s="1" t="s">
        <v>2</v>
      </c>
      <c r="N6" s="18">
        <v>40</v>
      </c>
    </row>
    <row r="7" spans="1:14" x14ac:dyDescent="0.2">
      <c r="A7" s="1" t="s">
        <v>32</v>
      </c>
      <c r="B7" s="18">
        <v>200</v>
      </c>
      <c r="C7" s="1" t="s">
        <v>3</v>
      </c>
      <c r="D7" s="18">
        <v>200</v>
      </c>
      <c r="E7" s="1" t="s">
        <v>3</v>
      </c>
      <c r="F7" s="18">
        <v>200</v>
      </c>
      <c r="G7" s="1" t="s">
        <v>3</v>
      </c>
      <c r="H7" s="18">
        <v>200</v>
      </c>
      <c r="I7" s="1" t="s">
        <v>3</v>
      </c>
      <c r="J7" s="18">
        <v>200</v>
      </c>
      <c r="K7" s="1" t="s">
        <v>3</v>
      </c>
      <c r="L7" s="18">
        <v>200</v>
      </c>
      <c r="M7" s="1" t="s">
        <v>3</v>
      </c>
      <c r="N7" s="18">
        <v>200</v>
      </c>
    </row>
    <row r="8" spans="1:14" x14ac:dyDescent="0.2">
      <c r="A8" s="1" t="s">
        <v>4</v>
      </c>
      <c r="B8" s="18">
        <v>130</v>
      </c>
      <c r="C8" s="1" t="s">
        <v>4</v>
      </c>
      <c r="D8" s="18">
        <v>110</v>
      </c>
      <c r="E8" s="1" t="s">
        <v>4</v>
      </c>
      <c r="F8" s="18">
        <v>110</v>
      </c>
      <c r="G8" s="1" t="s">
        <v>4</v>
      </c>
      <c r="H8" s="18">
        <v>0</v>
      </c>
      <c r="I8" s="1" t="s">
        <v>4</v>
      </c>
      <c r="J8" s="18">
        <v>160</v>
      </c>
      <c r="K8" s="1" t="s">
        <v>4</v>
      </c>
      <c r="L8" s="18">
        <v>0</v>
      </c>
      <c r="M8" s="1" t="s">
        <v>4</v>
      </c>
      <c r="N8" s="18">
        <v>0</v>
      </c>
    </row>
    <row r="9" spans="1:14" x14ac:dyDescent="0.2">
      <c r="B9" s="7"/>
      <c r="D9" s="7"/>
      <c r="F9" s="7"/>
    </row>
    <row r="10" spans="1:14" x14ac:dyDescent="0.2">
      <c r="B10" s="7"/>
      <c r="D10" s="7"/>
      <c r="F10" s="7"/>
    </row>
    <row r="11" spans="1:14" x14ac:dyDescent="0.2">
      <c r="A11" s="1" t="s">
        <v>5</v>
      </c>
      <c r="B11" s="18">
        <f>(B8-B6)/(B7-B6)</f>
        <v>0.5625</v>
      </c>
      <c r="C11" s="1" t="s">
        <v>5</v>
      </c>
      <c r="D11" s="18">
        <f>(D8-D6)/(D7-D6)</f>
        <v>0.4375</v>
      </c>
      <c r="E11" s="1" t="s">
        <v>5</v>
      </c>
      <c r="F11" s="18">
        <f>(F8-F6)/(F7-F6)</f>
        <v>0.4375</v>
      </c>
      <c r="G11" s="1" t="s">
        <v>5</v>
      </c>
      <c r="H11" s="1">
        <f>(H8-H6)/(H7-H6)</f>
        <v>-0.25</v>
      </c>
      <c r="I11" s="1" t="s">
        <v>5</v>
      </c>
      <c r="J11" s="1">
        <f>(J8-J6)/(J7-J6)</f>
        <v>0.75</v>
      </c>
      <c r="K11" s="1" t="s">
        <v>5</v>
      </c>
      <c r="L11" s="1">
        <f>(L8-L6)/(L7-L6)</f>
        <v>-0.25</v>
      </c>
      <c r="M11" s="1" t="s">
        <v>5</v>
      </c>
      <c r="N11" s="1">
        <f>(N8-N6)/(N7-N6)</f>
        <v>-0.25</v>
      </c>
    </row>
    <row r="12" spans="1:14" x14ac:dyDescent="0.2">
      <c r="B12" s="7"/>
      <c r="D12" s="7"/>
      <c r="F12" s="7"/>
    </row>
    <row r="13" spans="1:14" x14ac:dyDescent="0.2">
      <c r="A13" s="1" t="s">
        <v>7</v>
      </c>
      <c r="B13" s="18">
        <f xml:space="preserve"> 0.64*EXP(1.92*B11)</f>
        <v>1.8845949126819355</v>
      </c>
      <c r="C13" s="1" t="s">
        <v>7</v>
      </c>
      <c r="D13" s="18">
        <f xml:space="preserve"> 0.64*EXP(1.92*D11)</f>
        <v>1.4824748651398987</v>
      </c>
      <c r="E13" s="1" t="s">
        <v>7</v>
      </c>
      <c r="F13" s="18">
        <f xml:space="preserve"> 0.64*EXP(1.92*F11)</f>
        <v>1.4824748651398987</v>
      </c>
      <c r="G13" s="1" t="s">
        <v>7</v>
      </c>
      <c r="H13" s="1">
        <f xml:space="preserve"> 0.64*EXP(1.92*H11)</f>
        <v>0.39602137075593014</v>
      </c>
      <c r="I13" s="1" t="s">
        <v>7</v>
      </c>
      <c r="J13" s="1">
        <f xml:space="preserve"> 0.64*EXP(1.92*J11)</f>
        <v>2.7012453228777935</v>
      </c>
      <c r="K13" s="1" t="s">
        <v>7</v>
      </c>
      <c r="L13" s="1">
        <f xml:space="preserve"> 0.64*EXP(1.92*L11)</f>
        <v>0.39602137075593014</v>
      </c>
      <c r="M13" s="1" t="s">
        <v>7</v>
      </c>
      <c r="N13" s="1">
        <f xml:space="preserve"> 0.64*EXP(1.92*N11)</f>
        <v>0.39602137075593014</v>
      </c>
    </row>
    <row r="14" spans="1:14" x14ac:dyDescent="0.2">
      <c r="B14" s="7"/>
      <c r="D14" s="7"/>
      <c r="F14" s="7"/>
    </row>
    <row r="15" spans="1:14" x14ac:dyDescent="0.2">
      <c r="B15" s="7"/>
      <c r="D15" s="7"/>
      <c r="F15" s="7"/>
    </row>
    <row r="16" spans="1:14" x14ac:dyDescent="0.2">
      <c r="A16" s="2" t="s">
        <v>8</v>
      </c>
      <c r="B16" s="18">
        <f>B5*B11*B13</f>
        <v>63.605078303015318</v>
      </c>
      <c r="C16" s="2" t="s">
        <v>8</v>
      </c>
      <c r="D16" s="18">
        <f>D5*D11*D13</f>
        <v>77.829930419844686</v>
      </c>
      <c r="E16" s="2" t="s">
        <v>8</v>
      </c>
      <c r="F16" s="18">
        <f>F5*F11*F13</f>
        <v>77.829930419844686</v>
      </c>
      <c r="G16" s="2" t="s">
        <v>8</v>
      </c>
      <c r="H16" s="1">
        <f>H5*H11*H13</f>
        <v>0</v>
      </c>
      <c r="I16" s="2" t="s">
        <v>8</v>
      </c>
      <c r="J16" s="1">
        <f>J5*J11*J13</f>
        <v>60.778019764750354</v>
      </c>
      <c r="K16" s="2" t="s">
        <v>8</v>
      </c>
      <c r="L16" s="1">
        <f>L5*L11*L13</f>
        <v>0</v>
      </c>
      <c r="M16" s="2" t="s">
        <v>8</v>
      </c>
      <c r="N16" s="1">
        <f>N5*N11*N13</f>
        <v>0</v>
      </c>
    </row>
    <row r="17" spans="1:14" x14ac:dyDescent="0.2">
      <c r="B17">
        <v>75</v>
      </c>
      <c r="D17">
        <v>80</v>
      </c>
      <c r="F17">
        <v>25</v>
      </c>
    </row>
    <row r="18" spans="1:14" x14ac:dyDescent="0.2">
      <c r="A18" s="6" t="s">
        <v>35</v>
      </c>
    </row>
    <row r="19" spans="1:14" x14ac:dyDescent="0.2">
      <c r="A19" s="1" t="s">
        <v>6</v>
      </c>
      <c r="B19" s="18">
        <v>9</v>
      </c>
      <c r="C19" s="1" t="s">
        <v>6</v>
      </c>
      <c r="D19" s="18">
        <v>0</v>
      </c>
      <c r="E19" s="1" t="s">
        <v>6</v>
      </c>
      <c r="F19" s="18">
        <v>0</v>
      </c>
      <c r="G19" s="1" t="s">
        <v>6</v>
      </c>
      <c r="H19" s="18">
        <v>0</v>
      </c>
      <c r="I19" s="1" t="s">
        <v>6</v>
      </c>
      <c r="J19" s="18">
        <v>9</v>
      </c>
      <c r="K19" s="1" t="s">
        <v>6</v>
      </c>
      <c r="L19" s="18">
        <v>0</v>
      </c>
      <c r="M19" s="1" t="s">
        <v>6</v>
      </c>
      <c r="N19" s="18">
        <v>0</v>
      </c>
    </row>
    <row r="20" spans="1:14" x14ac:dyDescent="0.2">
      <c r="A20" s="1" t="s">
        <v>2</v>
      </c>
      <c r="B20" s="18">
        <v>40</v>
      </c>
      <c r="C20" s="1" t="s">
        <v>2</v>
      </c>
      <c r="D20" s="18">
        <v>40</v>
      </c>
      <c r="E20" s="1" t="s">
        <v>2</v>
      </c>
      <c r="F20" s="18">
        <v>40</v>
      </c>
      <c r="G20" s="1" t="s">
        <v>2</v>
      </c>
      <c r="H20" s="18">
        <v>40</v>
      </c>
      <c r="I20" s="1" t="s">
        <v>2</v>
      </c>
      <c r="J20" s="18">
        <v>40</v>
      </c>
      <c r="K20" s="1" t="s">
        <v>2</v>
      </c>
      <c r="L20" s="18">
        <v>40</v>
      </c>
      <c r="M20" s="1" t="s">
        <v>2</v>
      </c>
      <c r="N20" s="18">
        <v>40</v>
      </c>
    </row>
    <row r="21" spans="1:14" x14ac:dyDescent="0.2">
      <c r="A21" s="1" t="s">
        <v>32</v>
      </c>
      <c r="B21" s="18">
        <v>200</v>
      </c>
      <c r="C21" s="1" t="s">
        <v>3</v>
      </c>
      <c r="D21" s="18">
        <v>200</v>
      </c>
      <c r="E21" s="1" t="s">
        <v>3</v>
      </c>
      <c r="F21" s="18">
        <v>200</v>
      </c>
      <c r="G21" s="1" t="s">
        <v>3</v>
      </c>
      <c r="H21" s="18">
        <v>200</v>
      </c>
      <c r="I21" s="1" t="s">
        <v>3</v>
      </c>
      <c r="J21" s="18">
        <v>200</v>
      </c>
      <c r="K21" s="1" t="s">
        <v>3</v>
      </c>
      <c r="L21" s="18">
        <v>200</v>
      </c>
      <c r="M21" s="1" t="s">
        <v>3</v>
      </c>
      <c r="N21" s="18">
        <v>200</v>
      </c>
    </row>
    <row r="22" spans="1:14" x14ac:dyDescent="0.2">
      <c r="A22" s="1" t="s">
        <v>4</v>
      </c>
      <c r="B22" s="18">
        <v>190</v>
      </c>
      <c r="C22" s="1" t="s">
        <v>4</v>
      </c>
      <c r="D22" s="18">
        <v>0</v>
      </c>
      <c r="E22" s="1" t="s">
        <v>4</v>
      </c>
      <c r="F22" s="18">
        <v>0</v>
      </c>
      <c r="G22" s="1" t="s">
        <v>4</v>
      </c>
      <c r="H22" s="18">
        <v>0</v>
      </c>
      <c r="I22" s="1" t="s">
        <v>4</v>
      </c>
      <c r="J22" s="18">
        <v>190</v>
      </c>
      <c r="K22" s="1" t="s">
        <v>4</v>
      </c>
      <c r="L22" s="18">
        <v>0</v>
      </c>
      <c r="M22" s="1" t="s">
        <v>4</v>
      </c>
      <c r="N22" s="18">
        <v>0</v>
      </c>
    </row>
    <row r="23" spans="1:14" x14ac:dyDescent="0.2">
      <c r="B23" s="7"/>
      <c r="D23" s="7"/>
      <c r="F23" s="7"/>
    </row>
    <row r="24" spans="1:14" x14ac:dyDescent="0.2">
      <c r="B24" s="7"/>
      <c r="D24" s="7"/>
      <c r="F24" s="7"/>
    </row>
    <row r="25" spans="1:14" x14ac:dyDescent="0.2">
      <c r="A25" s="1" t="s">
        <v>5</v>
      </c>
      <c r="B25" s="18">
        <f>(B22-B20)/(B21-B20)</f>
        <v>0.9375</v>
      </c>
      <c r="C25" s="1" t="s">
        <v>5</v>
      </c>
      <c r="D25" s="18">
        <f>(D22-D20)/(D21-D20)</f>
        <v>-0.25</v>
      </c>
      <c r="E25" s="1" t="s">
        <v>5</v>
      </c>
      <c r="F25" s="18">
        <f>(F22-F20)/(F21-F20)</f>
        <v>-0.25</v>
      </c>
      <c r="G25" s="1" t="s">
        <v>5</v>
      </c>
      <c r="H25" s="1">
        <f>(H22-H20)/(H21-H20)</f>
        <v>-0.25</v>
      </c>
      <c r="I25" s="1" t="s">
        <v>5</v>
      </c>
      <c r="J25" s="1">
        <f>(J22-J20)/(J21-J20)</f>
        <v>0.9375</v>
      </c>
      <c r="K25" s="1" t="s">
        <v>5</v>
      </c>
      <c r="L25" s="1">
        <f>(L22-L20)/(L21-L20)</f>
        <v>-0.25</v>
      </c>
      <c r="M25" s="1" t="s">
        <v>5</v>
      </c>
      <c r="N25" s="1">
        <f>(N22-N20)/(N21-N20)</f>
        <v>-0.25</v>
      </c>
    </row>
    <row r="26" spans="1:14" x14ac:dyDescent="0.2">
      <c r="B26" s="7"/>
      <c r="D26" s="7"/>
      <c r="F26" s="7"/>
    </row>
    <row r="27" spans="1:14" x14ac:dyDescent="0.2">
      <c r="A27" s="1" t="s">
        <v>7</v>
      </c>
      <c r="B27" s="18">
        <f xml:space="preserve"> 0.64*EXP(1.92*B25)</f>
        <v>3.8717743772242845</v>
      </c>
      <c r="C27" s="1" t="s">
        <v>7</v>
      </c>
      <c r="D27" s="18">
        <f xml:space="preserve"> 0.64*EXP(1.92*D25)</f>
        <v>0.39602137075593014</v>
      </c>
      <c r="E27" s="1" t="s">
        <v>7</v>
      </c>
      <c r="F27" s="18">
        <f xml:space="preserve"> 0.64*EXP(1.92*F25)</f>
        <v>0.39602137075593014</v>
      </c>
      <c r="G27" s="1" t="s">
        <v>7</v>
      </c>
      <c r="H27" s="1">
        <f xml:space="preserve"> 0.64*EXP(1.92*H25)</f>
        <v>0.39602137075593014</v>
      </c>
      <c r="I27" s="1" t="s">
        <v>7</v>
      </c>
      <c r="J27" s="1">
        <f xml:space="preserve"> 0.64*EXP(1.92*J25)</f>
        <v>3.8717743772242845</v>
      </c>
      <c r="K27" s="1" t="s">
        <v>7</v>
      </c>
      <c r="L27" s="1">
        <f xml:space="preserve"> 0.64*EXP(1.92*L25)</f>
        <v>0.39602137075593014</v>
      </c>
      <c r="M27" s="1" t="s">
        <v>7</v>
      </c>
      <c r="N27" s="1">
        <f xml:space="preserve"> 0.64*EXP(1.92*N25)</f>
        <v>0.39602137075593014</v>
      </c>
    </row>
    <row r="28" spans="1:14" x14ac:dyDescent="0.2">
      <c r="B28" s="7"/>
      <c r="D28" s="7"/>
      <c r="F28" s="7"/>
    </row>
    <row r="29" spans="1:14" x14ac:dyDescent="0.2">
      <c r="B29" s="7"/>
      <c r="D29" s="7"/>
      <c r="F29" s="7"/>
    </row>
    <row r="30" spans="1:14" x14ac:dyDescent="0.2">
      <c r="A30" s="20" t="s">
        <v>8</v>
      </c>
      <c r="B30" s="18">
        <f>B19*B25*B27</f>
        <v>32.668096307829899</v>
      </c>
      <c r="C30" s="20" t="s">
        <v>8</v>
      </c>
      <c r="D30" s="18">
        <f>D19*D25*D27</f>
        <v>0</v>
      </c>
      <c r="E30" s="20" t="s">
        <v>8</v>
      </c>
      <c r="F30" s="18">
        <f>F19*F25*F27</f>
        <v>0</v>
      </c>
      <c r="G30" s="20" t="s">
        <v>8</v>
      </c>
      <c r="H30" s="1">
        <f>H19*H25*H27</f>
        <v>0</v>
      </c>
      <c r="I30" s="20" t="s">
        <v>8</v>
      </c>
      <c r="J30" s="1">
        <f>J19*J25*J27</f>
        <v>32.668096307829899</v>
      </c>
      <c r="K30" s="20" t="s">
        <v>8</v>
      </c>
      <c r="L30" s="1">
        <f>L19*L25*L27</f>
        <v>0</v>
      </c>
      <c r="M30" s="20" t="s">
        <v>8</v>
      </c>
      <c r="N30" s="1">
        <f>N19*N25*N27</f>
        <v>0</v>
      </c>
    </row>
    <row r="33" spans="1:14" x14ac:dyDescent="0.2">
      <c r="A33" s="28" t="s">
        <v>36</v>
      </c>
      <c r="B33" s="29">
        <f>SUM(B16,B30)</f>
        <v>96.273174610845217</v>
      </c>
      <c r="D33">
        <f>SUM(D30,D16)</f>
        <v>77.829930419844686</v>
      </c>
      <c r="F33">
        <f>SUM(F30,F16)</f>
        <v>77.829930419844686</v>
      </c>
      <c r="H33">
        <f>SUM(H30,H16)</f>
        <v>0</v>
      </c>
      <c r="J33">
        <f>SUM(J30,J16)</f>
        <v>93.446116072580253</v>
      </c>
      <c r="L33">
        <f>SUM(L30,L16)</f>
        <v>0</v>
      </c>
      <c r="N33">
        <f>SUM(N30,N16)</f>
        <v>0</v>
      </c>
    </row>
    <row r="35" spans="1:14" x14ac:dyDescent="0.2">
      <c r="A35" s="30" t="s">
        <v>20</v>
      </c>
      <c r="B35" s="25">
        <f>SUM(B33:N33)</f>
        <v>345.37915152311484</v>
      </c>
      <c r="C35" s="24" t="s">
        <v>38</v>
      </c>
      <c r="D35" s="25">
        <v>442</v>
      </c>
    </row>
    <row r="36" spans="1:14" x14ac:dyDescent="0.2">
      <c r="A36" s="31" t="s">
        <v>21</v>
      </c>
      <c r="B36" s="27">
        <f>(B35*0.1)+B35</f>
        <v>379.91706667542633</v>
      </c>
      <c r="C36" s="26" t="s">
        <v>39</v>
      </c>
      <c r="D36" s="27">
        <f>(D35*0.1)+D35</f>
        <v>486.2</v>
      </c>
    </row>
    <row r="37" spans="1:14" ht="17" thickBot="1" x14ac:dyDescent="0.25"/>
    <row r="38" spans="1:14" ht="17" thickBot="1" x14ac:dyDescent="0.25">
      <c r="A38" s="12" t="s">
        <v>22</v>
      </c>
      <c r="B38" s="13"/>
      <c r="C38" s="13"/>
      <c r="D38" s="14"/>
      <c r="E38" s="15" t="s">
        <v>29</v>
      </c>
      <c r="F38" s="16"/>
      <c r="G38" s="16"/>
      <c r="H38" s="17"/>
    </row>
    <row r="39" spans="1:14" ht="17" thickBot="1" x14ac:dyDescent="0.25">
      <c r="A39" s="3" t="s">
        <v>10</v>
      </c>
      <c r="B39" s="3" t="s">
        <v>11</v>
      </c>
      <c r="C39" s="3" t="s">
        <v>12</v>
      </c>
      <c r="D39" s="3" t="s">
        <v>23</v>
      </c>
      <c r="E39" s="3" t="s">
        <v>10</v>
      </c>
      <c r="F39" s="3" t="s">
        <v>11</v>
      </c>
      <c r="G39" s="3" t="s">
        <v>12</v>
      </c>
      <c r="H39" s="3" t="s">
        <v>23</v>
      </c>
    </row>
    <row r="40" spans="1:14" ht="17" thickBot="1" x14ac:dyDescent="0.25">
      <c r="A40" s="4">
        <v>365</v>
      </c>
      <c r="B40" s="4">
        <v>402</v>
      </c>
      <c r="C40" s="4">
        <v>442</v>
      </c>
      <c r="D40" s="4">
        <v>486</v>
      </c>
      <c r="E40" s="5"/>
      <c r="F40" s="5"/>
      <c r="G40" s="5"/>
      <c r="H40" s="5"/>
    </row>
    <row r="41" spans="1:14" ht="17" thickBot="1" x14ac:dyDescent="0.25">
      <c r="A41" s="21">
        <v>365</v>
      </c>
      <c r="B41" s="21">
        <v>480</v>
      </c>
      <c r="C41" s="21">
        <v>480</v>
      </c>
      <c r="D41" s="22"/>
      <c r="E41" s="23"/>
      <c r="F41" s="23"/>
      <c r="G41" s="23"/>
      <c r="H41" s="23"/>
    </row>
    <row r="42" spans="1:14" x14ac:dyDescent="0.2">
      <c r="A42" s="32" t="s">
        <v>40</v>
      </c>
    </row>
    <row r="43" spans="1:14" x14ac:dyDescent="0.2">
      <c r="A43" t="s">
        <v>24</v>
      </c>
      <c r="B43" t="s">
        <v>24</v>
      </c>
      <c r="C43" t="s">
        <v>24</v>
      </c>
      <c r="D43" t="s">
        <v>24</v>
      </c>
      <c r="E43" t="s">
        <v>24</v>
      </c>
      <c r="F43" t="s">
        <v>24</v>
      </c>
      <c r="G43" t="s">
        <v>24</v>
      </c>
      <c r="H43" t="s">
        <v>24</v>
      </c>
    </row>
    <row r="44" spans="1:14" x14ac:dyDescent="0.2">
      <c r="A44" t="s">
        <v>25</v>
      </c>
      <c r="E44" t="s">
        <v>30</v>
      </c>
    </row>
    <row r="45" spans="1:14" x14ac:dyDescent="0.2">
      <c r="A45" t="s">
        <v>31</v>
      </c>
      <c r="E45" t="s">
        <v>31</v>
      </c>
    </row>
    <row r="46" spans="1:14" x14ac:dyDescent="0.2">
      <c r="A46" t="s">
        <v>26</v>
      </c>
    </row>
    <row r="47" spans="1:14" x14ac:dyDescent="0.2">
      <c r="A47" t="s">
        <v>27</v>
      </c>
    </row>
    <row r="48" spans="1:14" x14ac:dyDescent="0.2">
      <c r="A48" t="s">
        <v>28</v>
      </c>
    </row>
  </sheetData>
  <mergeCells count="9">
    <mergeCell ref="M2:N2"/>
    <mergeCell ref="A38:D38"/>
    <mergeCell ref="E38:H38"/>
    <mergeCell ref="A2:B2"/>
    <mergeCell ref="C2:D2"/>
    <mergeCell ref="E2:F2"/>
    <mergeCell ref="G2:H2"/>
    <mergeCell ref="I2:J2"/>
    <mergeCell ref="K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Sheet1</vt:lpstr>
      <vt:lpstr>charge homme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ludovic perge</cp:lastModifiedBy>
  <dcterms:created xsi:type="dcterms:W3CDTF">2023-03-04T10:24:52Z</dcterms:created>
  <dcterms:modified xsi:type="dcterms:W3CDTF">2023-03-16T12:28:22Z</dcterms:modified>
</cp:coreProperties>
</file>